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G24" i="1"/>
  <c r="G23" i="1"/>
  <c r="I16" i="1"/>
  <c r="I15" i="1"/>
  <c r="I14" i="1"/>
  <c r="I13" i="1"/>
  <c r="I12" i="1"/>
  <c r="I11" i="1"/>
  <c r="I10" i="1"/>
  <c r="I9" i="1"/>
  <c r="I8" i="1"/>
  <c r="I7" i="1"/>
  <c r="I6" i="1"/>
  <c r="I5" i="1"/>
  <c r="G22" i="1"/>
  <c r="G21" i="1"/>
  <c r="G20" i="1"/>
  <c r="G19" i="1"/>
  <c r="J16" i="1"/>
  <c r="J15" i="1"/>
  <c r="J14" i="1"/>
  <c r="J13" i="1"/>
  <c r="J12" i="1"/>
  <c r="J11" i="1"/>
  <c r="J10" i="1"/>
  <c r="J9" i="1"/>
  <c r="J8" i="1"/>
  <c r="J7" i="1"/>
  <c r="J6" i="1"/>
  <c r="J5" i="1"/>
  <c r="H16" i="1"/>
  <c r="H15" i="1"/>
  <c r="H14" i="1"/>
  <c r="H13" i="1"/>
  <c r="H12" i="1"/>
  <c r="H11" i="1"/>
  <c r="H10" i="1"/>
  <c r="H9" i="1"/>
  <c r="H8" i="1"/>
  <c r="H7" i="1"/>
  <c r="H6" i="1"/>
  <c r="H5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<sst xmlns="http://schemas.openxmlformats.org/spreadsheetml/2006/main" count="49" uniqueCount="36">
  <si>
    <t>Lookup Table</t>
  </si>
  <si>
    <t>Today's date:</t>
  </si>
  <si>
    <t>Crazy Cars</t>
  </si>
  <si>
    <t>Salesperson</t>
  </si>
  <si>
    <t>Brown</t>
  </si>
  <si>
    <t>Taylor</t>
  </si>
  <si>
    <t>Harris</t>
  </si>
  <si>
    <t>Robinson</t>
  </si>
  <si>
    <t>Walker</t>
  </si>
  <si>
    <t>King</t>
  </si>
  <si>
    <t>Car Description</t>
  </si>
  <si>
    <t>Purchase Date</t>
  </si>
  <si>
    <t>48-month Payment Plan</t>
  </si>
  <si>
    <t>Base Cost of Car</t>
  </si>
  <si>
    <t>State Sales Tax</t>
  </si>
  <si>
    <t>Total Cost with Tax</t>
  </si>
  <si>
    <t>Total for all sales:</t>
  </si>
  <si>
    <t>Average price:</t>
  </si>
  <si>
    <t>Lowest price:</t>
  </si>
  <si>
    <t>Highest price:</t>
  </si>
  <si>
    <t>2003 Hybrid Sedan</t>
  </si>
  <si>
    <t>2007 Hybrid Sedan</t>
  </si>
  <si>
    <t>Mileage</t>
  </si>
  <si>
    <t>2007 Hybrid Sport Utility</t>
  </si>
  <si>
    <t>2008 Hybrid Sport Utility</t>
  </si>
  <si>
    <t>2007 Sport Utility (SUV)</t>
  </si>
  <si>
    <t>2007 Minivan-LX</t>
  </si>
  <si>
    <t>2007 Minivan-EX</t>
  </si>
  <si>
    <t>1998 Minivan-GL</t>
  </si>
  <si>
    <t>2008 Minivan-LE</t>
  </si>
  <si>
    <t>2007 Crossover-SE</t>
  </si>
  <si>
    <t>2008 Crossover-SE</t>
  </si>
  <si>
    <t>Bonus:</t>
  </si>
  <si>
    <t>Auto Sales and Commissions (Part-Time Staff)</t>
  </si>
  <si>
    <t>Interest rate:</t>
  </si>
  <si>
    <t>Salesperson Commission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</si>
</sst>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6" fillId="0" borderId="0"/>
    <xf numFmtId="0" fontId="5" fillId="3" borderId="0" applyNumberFormat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1"/>
    <xf numFmtId="0" fontId="6" fillId="2" borderId="1" xfId="2" applyFill="1" applyBorder="1"/>
    <xf numFmtId="0" fontId="6" fillId="2" borderId="2" xfId="3" applyFill="1" applyBorder="1"/>
    <xf numFmtId="0" fontId="6" fillId="2" borderId="3" xfId="4" applyFill="1" applyBorder="1"/>
    <xf numFmtId="0" fontId="6" fillId="2" borderId="4" xfId="5" applyFill="1" applyBorder="1"/>
    <xf numFmtId="0" fontId="6" fillId="2" borderId="5" xfId="6" applyFill="1" applyBorder="1"/>
    <xf numFmtId="14" fontId="6" fillId="0" borderId="0" xfId="7" applyNumberFormat="1"/>
    <xf numFmtId="0" fontId="2" fillId="0" borderId="0" xfId="8" applyAlignment="1">
      <alignment horizontal="right"/>
    </xf>
    <xf numFmtId="0" fontId="2" fillId="0" borderId="0" xfId="9" applyFill="1" applyBorder="1" applyAlignment="1">
      <alignment horizontal="right"/>
    </xf>
    <xf numFmtId="0" fontId="1" fillId="0" borderId="6" xfId="10" applyBorder="1" applyAlignment="1">
      <alignment horizontal="center"/>
    </xf>
    <xf numFmtId="0" fontId="4" fillId="3" borderId="0" xfId="11" applyFont="1" applyAlignment="1">
      <alignment horizontal="center"/>
    </xf>
    <xf numFmtId="164" fontId="6" fillId="0" borderId="0" xfId="12" applyNumberFormat="1"/>
    <xf numFmtId="3" fontId="6" fillId="0" borderId="0" xfId="13" applyNumberFormat="1"/>
    <xf numFmtId="165" fontId="6" fillId="0" borderId="0" xfId="14" applyNumberFormat="1"/>
    <xf numFmtId="10" fontId="1" fillId="0" borderId="9" xfId="19" applyNumberFormat="1" applyBorder="1" applyAlignment="1">
      <alignment horizontal="center"/>
    </xf>
    <xf numFmtId="10" fontId="6" fillId="0" borderId="0" xfId="20" applyNumberFormat="1"/>
    <xf numFmtId="0" fontId="4" fillId="3" borderId="0" xfId="21" applyFont="1" applyAlignment="1">
      <alignment horizontal="center" wrapText="1"/>
    </xf>
    <xf numFmtId="0" fontId="3" fillId="0" borderId="8" xfId="15" applyBorder="1" applyAlignment="1">
      <alignment horizontal="center"/>
    </xf>
    <xf numFmtId="0" fontId="1" fillId="0" borderId="8" xfId="16" applyAlignment="1">
      <alignment horizontal="center"/>
    </xf>
    <xf numFmtId="0" fontId="1" fillId="0" borderId="6" xfId="17" applyBorder="1" applyAlignment="1">
      <alignment horizontal="center"/>
    </xf>
    <xf numFmtId="0" fontId="1" fillId="0" borderId="7" xfId="18" applyBorder="1" applyAlignment="1">
      <alignment horizontal="center"/>
    </xf>
    <xf numFmtId="165" fontId="2" fillId="0" borderId="0" xfId="8" applyNumberFormat="1" applyAlignment="1">
      <alignment horizontal="right"/>
    </xf>
    <xf numFmtId="14" fontId="2" fillId="0" borderId="0" xfId="8" applyNumberFormat="1" applyAlignment="1">
      <alignment horizontal="right"/>
    </xf>
    <xf numFmtId="44" fontId="2" fillId="0" borderId="0" xfId="22" applyFont="1" applyAlignment="1">
      <alignment horizontal="right"/>
    </xf>
    <xf numFmtId="0" fontId="0" fillId="0" borderId="0" xfId="1" applyFont="1" applyFill="1"/>
  </cellXfs>
  <cellStyles count="23">
    <cellStyle name="/Yrl4VCPu4qPJtUNfxhYYKMkNuMMdNOWbj1LYAi3rEE=-~aB9XHoic5pJbE0/fPZHwlw==" xfId="9"/>
    <cellStyle name="+2iKS0G5GsT4gVYDCxL9//Jru9qWo1X/6Dj+emmitJ0=-~8m7jnGJHmncNE6nhLAuFRA==" xfId="17"/>
    <cellStyle name="2kOCuhjnux6OJTSAHILf8u8EhpcP7L0TFq77hycSZI4=-~IxF4QnSNaU0eeRFyr7JIrA==" xfId="10"/>
    <cellStyle name="66/Z0gwWOp/YshuFgRJURK0DoliiAakO3ONb8fmQR8k=-~czVRJ1qc+b9WqknrQphdkw==" xfId="12"/>
    <cellStyle name="bjdu08vgv/FxE8teRxEyTCumgzmYmJFlgeWDX8Wd6BA=-~c6xmL+C1MThnrhLhdE4oGQ==" xfId="18"/>
    <cellStyle name="cNhSF3M9zient6P3sh8By4hxO2uIMMXh0vDMv2pvA74=-~wsVw2HE5MShTKLc98vUVYA==" xfId="2"/>
    <cellStyle name="Currency" xfId="22" builtinId="4"/>
    <cellStyle name="Dnc8TVA2508khjlKtAmT/P72fahB2FhGQKLOIKUFh+k=-~gqJMsUv0l+1AJP+fbKDSZw==" xfId="19"/>
    <cellStyle name="E9ZFW0UHaN1BnzJRYG96eJAKuumCm3zh0FzqYUycPmw=-~/W9uR0f2MlgkoZx36yD7CQ==" xfId="5"/>
    <cellStyle name="fzEy009Eaq1jTBKUmBy7nx5pyK/BWDhmhMwJ1/LkkFs=-~irbA+iicldewP3MMQuo9TQ==" xfId="1"/>
    <cellStyle name="js3k4e5Q+W05awz8SevjOH8EZ6q7bkAZ+U389Rnjelo=-~RHbKsTd/bAPEMPNh2C6ZMw==" xfId="16"/>
    <cellStyle name="JVhv8uOxLOYvA6HWMEXe7/1Qb1h0j1vA+jvGY8emUVc=-~spz8j6TMSwTSRKhD6Iw+6A==" xfId="14"/>
    <cellStyle name="Kj+Xop+eQmx32H8A3YfFarsBi/gfQ7timufV+PswKOs=-~pARUIfHJj2FNL6emchrRoQ==" xfId="6"/>
    <cellStyle name="LFmErQ0uXZWAKWzKHaYwYSNSU739ISV+XO6w7CJSwHU=-~xX3tiEEQVnm2BOOR3rRSXg==" xfId="7"/>
    <cellStyle name="Normal" xfId="0" builtinId="0"/>
    <cellStyle name="U1GOGqK/CgTeJKtCJfXolC8lEYUvRuiwVNy9/NwtpRs=-~6TPKoj6D5Wvz6FN4x+6VTQ==" xfId="20"/>
    <cellStyle name="UAHyAIK9r2d63XO1pK4wNTiQq9AIZzDWVQTh3h0038E=-~zSszbenYTDM0yM0J+aoYPA==" xfId="3"/>
    <cellStyle name="ufAOpDyIOxlJiAK+RAd9QFka9iCyutmLEzH5uYt7aTw=-~vpTt7+N8S7x5yUVFdT4m2w==" xfId="8"/>
    <cellStyle name="VDrtjyDTaXgHcxyrhdunjBSUW4Su/OI0MtqSvbQ28TU=-~OYS7/+viRhC/QQGQqK0DDA==" xfId="4"/>
    <cellStyle name="xCMCObFJwKoqGW4uPoytcV78Ksc3YjEKVcilKI3l04k=-~JYYTbHxmqHSHiCNOlTFJlA==" xfId="11"/>
    <cellStyle name="Y2HbSJ47tR/AprYxnmAKGfMpG7+nRogA2RqaHw6klvg=-~/pblk9gjhd5iflMKXpm6UQ==" xfId="15"/>
    <cellStyle name="y9S6gUu6lOH1odVoijIUoKegrExn/nx74eHmBN9WI4c=-~IH//9Fd+COuFz7KSQDO8wg==" xfId="13"/>
    <cellStyle name="ybnXsYJFR0g5LEK1oTXxFRtNLlRwA5lr4w+GPeeU9cI=-~gpNEydkmRllyla11Th3IDg==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4" workbookViewId="0">
      <selection activeCell="C18" sqref="C18"/>
    </sheetView>
  </sheetViews>
  <sheetFormatPr defaultRowHeight="15" x14ac:dyDescent="0.25"/>
  <cols>
    <col min="1" max="1" width="27.7109375" bestFit="1" customWidth="1"/>
    <col min="2" max="2" width="11.7109375" bestFit="1" customWidth="1"/>
    <col min="3" max="3" width="22.7109375" bestFit="1" customWidth="1"/>
    <col min="4" max="4" width="17.42578125" customWidth="1"/>
    <col min="5" max="5" width="14.7109375" bestFit="1" customWidth="1"/>
    <col min="6" max="6" width="18.5703125" bestFit="1" customWidth="1"/>
    <col min="7" max="7" width="18.5703125" customWidth="1"/>
    <col min="8" max="8" width="19.85546875" bestFit="1" customWidth="1"/>
    <col min="9" max="9" width="22.5703125" bestFit="1" customWidth="1"/>
    <col min="10" max="10" width="23.42578125" bestFit="1" customWidth="1"/>
  </cols>
  <sheetData>
    <row r="1" spans="1:10" ht="23.25" thickBot="1" x14ac:dyDescent="0.3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thickTop="1" thickBot="1" x14ac:dyDescent="0.3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50.1" customHeight="1" thickTop="1" x14ac:dyDescent="0.25"/>
    <row r="4" spans="1:10" ht="30" x14ac:dyDescent="0.25">
      <c r="B4" s="11" t="s">
        <v>3</v>
      </c>
      <c r="C4" s="11" t="s">
        <v>10</v>
      </c>
      <c r="D4" s="11" t="s">
        <v>22</v>
      </c>
      <c r="E4" s="11" t="s">
        <v>11</v>
      </c>
      <c r="F4" s="11" t="s">
        <v>13</v>
      </c>
      <c r="G4" s="11" t="s">
        <v>14</v>
      </c>
      <c r="H4" s="11" t="s">
        <v>15</v>
      </c>
      <c r="I4" s="11" t="s">
        <v>12</v>
      </c>
      <c r="J4" s="17" t="s">
        <v>35</v>
      </c>
    </row>
    <row r="5" spans="1:10" x14ac:dyDescent="0.25">
      <c r="B5" s="1" t="s">
        <v>4</v>
      </c>
      <c r="C5" s="1" t="s">
        <v>20</v>
      </c>
      <c r="D5" s="13">
        <v>100000</v>
      </c>
      <c r="E5" s="7">
        <v>41077</v>
      </c>
      <c r="F5" s="12">
        <v>9800</v>
      </c>
      <c r="G5" s="14">
        <f>F5*0.07</f>
        <v>686.00000000000011</v>
      </c>
      <c r="H5" s="14">
        <f>F5+G5</f>
        <v>10486</v>
      </c>
      <c r="I5" s="14">
        <f>(H5/48+H5*D21/12)</f>
        <v>273.07291666666669</v>
      </c>
      <c r="J5" s="16">
        <f>VLOOKUP(F5,$C$24:$D$28,2,TRUE)</f>
        <v>0.01</v>
      </c>
    </row>
    <row r="6" spans="1:10" x14ac:dyDescent="0.25">
      <c r="B6" s="1" t="s">
        <v>4</v>
      </c>
      <c r="C6" s="1" t="s">
        <v>21</v>
      </c>
      <c r="D6" s="13">
        <v>25000</v>
      </c>
      <c r="E6" s="7">
        <v>41070</v>
      </c>
      <c r="F6" s="12">
        <v>21800</v>
      </c>
      <c r="G6" s="14">
        <f t="shared" ref="G6:G16" si="0">F6*0.07</f>
        <v>1526.0000000000002</v>
      </c>
      <c r="H6" s="14">
        <f t="shared" ref="H6:H16" si="1">F6+G6</f>
        <v>23326</v>
      </c>
      <c r="I6" s="14">
        <f t="shared" ref="I6:I16" si="2">(H6/48+H6*D22/12)</f>
        <v>485.95833333333331</v>
      </c>
      <c r="J6" s="16">
        <f t="shared" ref="J6:J16" si="3">VLOOKUP(F6,$C$24:$D$28,2,TRUE)</f>
        <v>2.5000000000000001E-2</v>
      </c>
    </row>
    <row r="7" spans="1:10" x14ac:dyDescent="0.25">
      <c r="B7" s="1" t="s">
        <v>5</v>
      </c>
      <c r="C7" s="1" t="s">
        <v>23</v>
      </c>
      <c r="D7" s="13">
        <v>36000</v>
      </c>
      <c r="E7" s="7">
        <v>41070</v>
      </c>
      <c r="F7" s="12">
        <v>21500</v>
      </c>
      <c r="G7" s="14">
        <f t="shared" si="0"/>
        <v>1505.0000000000002</v>
      </c>
      <c r="H7" s="14">
        <f t="shared" si="1"/>
        <v>23005</v>
      </c>
      <c r="I7" s="14">
        <f t="shared" si="2"/>
        <v>479.27083333333331</v>
      </c>
      <c r="J7" s="16">
        <f t="shared" si="3"/>
        <v>2.5000000000000001E-2</v>
      </c>
    </row>
    <row r="8" spans="1:10" x14ac:dyDescent="0.25">
      <c r="B8" s="1" t="s">
        <v>5</v>
      </c>
      <c r="C8" s="1" t="s">
        <v>24</v>
      </c>
      <c r="D8" s="13">
        <v>25000</v>
      </c>
      <c r="E8" s="7">
        <v>41077</v>
      </c>
      <c r="F8" s="12">
        <v>40700</v>
      </c>
      <c r="G8" s="14">
        <f t="shared" si="0"/>
        <v>2849.0000000000005</v>
      </c>
      <c r="H8" s="14">
        <f t="shared" si="1"/>
        <v>43549</v>
      </c>
      <c r="I8" s="14">
        <f t="shared" si="2"/>
        <v>943.56166666666672</v>
      </c>
      <c r="J8" s="16">
        <f t="shared" si="3"/>
        <v>3.5000000000000003E-2</v>
      </c>
    </row>
    <row r="9" spans="1:10" x14ac:dyDescent="0.25">
      <c r="B9" s="1" t="s">
        <v>6</v>
      </c>
      <c r="C9" s="1" t="s">
        <v>23</v>
      </c>
      <c r="D9" s="13">
        <v>30000</v>
      </c>
      <c r="E9" s="7">
        <v>41077</v>
      </c>
      <c r="F9" s="12">
        <v>29800</v>
      </c>
      <c r="G9" s="14">
        <f t="shared" si="0"/>
        <v>2086</v>
      </c>
      <c r="H9" s="14">
        <f t="shared" si="1"/>
        <v>31886</v>
      </c>
      <c r="I9" s="14">
        <f t="shared" si="2"/>
        <v>717.43499999999995</v>
      </c>
      <c r="J9" s="16">
        <f t="shared" si="3"/>
        <v>2.5000000000000001E-2</v>
      </c>
    </row>
    <row r="10" spans="1:10" x14ac:dyDescent="0.25">
      <c r="B10" s="1" t="s">
        <v>6</v>
      </c>
      <c r="C10" s="1" t="s">
        <v>25</v>
      </c>
      <c r="D10" s="13">
        <v>36000</v>
      </c>
      <c r="E10" s="7">
        <v>41084</v>
      </c>
      <c r="F10" s="12">
        <v>22800</v>
      </c>
      <c r="G10" s="14">
        <f t="shared" si="0"/>
        <v>1596.0000000000002</v>
      </c>
      <c r="H10" s="14">
        <f t="shared" si="1"/>
        <v>24396</v>
      </c>
      <c r="I10" s="14">
        <f t="shared" si="2"/>
        <v>559.07500000000005</v>
      </c>
      <c r="J10" s="16">
        <f t="shared" si="3"/>
        <v>2.5000000000000001E-2</v>
      </c>
    </row>
    <row r="11" spans="1:10" x14ac:dyDescent="0.25">
      <c r="B11" s="1" t="s">
        <v>7</v>
      </c>
      <c r="C11" s="1" t="s">
        <v>26</v>
      </c>
      <c r="D11" s="13">
        <v>30000</v>
      </c>
      <c r="E11" s="7">
        <v>41070</v>
      </c>
      <c r="F11" s="12">
        <v>23400</v>
      </c>
      <c r="G11" s="14">
        <f t="shared" si="0"/>
        <v>1638.0000000000002</v>
      </c>
      <c r="H11" s="14">
        <f t="shared" si="1"/>
        <v>25038</v>
      </c>
      <c r="I11" s="14">
        <f t="shared" si="2"/>
        <v>584.22</v>
      </c>
      <c r="J11" s="16">
        <f t="shared" si="3"/>
        <v>2.5000000000000001E-2</v>
      </c>
    </row>
    <row r="12" spans="1:10" x14ac:dyDescent="0.25">
      <c r="B12" s="1" t="s">
        <v>7</v>
      </c>
      <c r="C12" s="1" t="s">
        <v>27</v>
      </c>
      <c r="D12" s="13">
        <v>40000</v>
      </c>
      <c r="E12" s="7">
        <v>41084</v>
      </c>
      <c r="F12" s="12">
        <v>25800</v>
      </c>
      <c r="G12" s="14">
        <f t="shared" si="0"/>
        <v>1806.0000000000002</v>
      </c>
      <c r="H12" s="14">
        <f t="shared" si="1"/>
        <v>27606</v>
      </c>
      <c r="I12" s="14">
        <f t="shared" si="2"/>
        <v>655.64250000000004</v>
      </c>
      <c r="J12" s="16">
        <f t="shared" si="3"/>
        <v>2.5000000000000001E-2</v>
      </c>
    </row>
    <row r="13" spans="1:10" x14ac:dyDescent="0.25">
      <c r="B13" s="1" t="s">
        <v>8</v>
      </c>
      <c r="C13" s="1" t="s">
        <v>28</v>
      </c>
      <c r="D13" s="13">
        <v>133000</v>
      </c>
      <c r="E13" s="7">
        <v>41070</v>
      </c>
      <c r="F13" s="12">
        <v>3000</v>
      </c>
      <c r="G13" s="14">
        <f t="shared" si="0"/>
        <v>210.00000000000003</v>
      </c>
      <c r="H13" s="14">
        <f t="shared" si="1"/>
        <v>3210</v>
      </c>
      <c r="I13" s="14">
        <f t="shared" si="2"/>
        <v>66.875</v>
      </c>
      <c r="J13" s="16">
        <f t="shared" si="3"/>
        <v>0.01</v>
      </c>
    </row>
    <row r="14" spans="1:10" x14ac:dyDescent="0.25">
      <c r="B14" s="1" t="s">
        <v>8</v>
      </c>
      <c r="C14" s="1" t="s">
        <v>29</v>
      </c>
      <c r="D14" s="13">
        <v>24000</v>
      </c>
      <c r="E14" s="7">
        <v>41084</v>
      </c>
      <c r="F14" s="12">
        <v>23900</v>
      </c>
      <c r="G14" s="14">
        <f t="shared" si="0"/>
        <v>1673.0000000000002</v>
      </c>
      <c r="H14" s="14">
        <f t="shared" si="1"/>
        <v>25573</v>
      </c>
      <c r="I14" s="14">
        <f t="shared" si="2"/>
        <v>532.77083333333337</v>
      </c>
      <c r="J14" s="16">
        <f t="shared" si="3"/>
        <v>2.5000000000000001E-2</v>
      </c>
    </row>
    <row r="15" spans="1:10" x14ac:dyDescent="0.25">
      <c r="B15" s="1" t="s">
        <v>9</v>
      </c>
      <c r="C15" s="1" t="s">
        <v>30</v>
      </c>
      <c r="D15" s="13">
        <v>30000</v>
      </c>
      <c r="E15" s="7">
        <v>41077</v>
      </c>
      <c r="F15" s="12">
        <v>21600</v>
      </c>
      <c r="G15" s="14">
        <f t="shared" si="0"/>
        <v>1512.0000000000002</v>
      </c>
      <c r="H15" s="14">
        <f t="shared" si="1"/>
        <v>23112</v>
      </c>
      <c r="I15" s="14">
        <f t="shared" si="2"/>
        <v>481.5</v>
      </c>
      <c r="J15" s="16">
        <f t="shared" si="3"/>
        <v>2.5000000000000001E-2</v>
      </c>
    </row>
    <row r="16" spans="1:10" x14ac:dyDescent="0.25">
      <c r="B16" s="1" t="s">
        <v>9</v>
      </c>
      <c r="C16" s="1" t="s">
        <v>31</v>
      </c>
      <c r="D16" s="13">
        <v>25000</v>
      </c>
      <c r="E16" s="7">
        <v>41084</v>
      </c>
      <c r="F16" s="12">
        <v>21900</v>
      </c>
      <c r="G16" s="14">
        <f t="shared" si="0"/>
        <v>1533.0000000000002</v>
      </c>
      <c r="H16" s="14">
        <f t="shared" si="1"/>
        <v>23433</v>
      </c>
      <c r="I16" s="14">
        <f t="shared" si="2"/>
        <v>488.1875</v>
      </c>
      <c r="J16" s="16">
        <f t="shared" si="3"/>
        <v>2.5000000000000001E-2</v>
      </c>
    </row>
    <row r="17" spans="1:7" x14ac:dyDescent="0.25">
      <c r="C17" s="25">
        <f>COUNT(C5:C16)</f>
        <v>0</v>
      </c>
    </row>
    <row r="19" spans="1:7" x14ac:dyDescent="0.25">
      <c r="F19" s="8" t="s">
        <v>16</v>
      </c>
      <c r="G19" s="22">
        <f>SUM(H5:H16)</f>
        <v>284620</v>
      </c>
    </row>
    <row r="20" spans="1:7" x14ac:dyDescent="0.25">
      <c r="F20" s="8" t="s">
        <v>17</v>
      </c>
      <c r="G20" s="22">
        <f>AVERAGE(H5:H16)</f>
        <v>23718.333333333332</v>
      </c>
    </row>
    <row r="21" spans="1:7" ht="17.25" x14ac:dyDescent="0.3">
      <c r="C21" s="10" t="s">
        <v>34</v>
      </c>
      <c r="D21" s="15">
        <v>6.25E-2</v>
      </c>
      <c r="F21" s="8" t="s">
        <v>18</v>
      </c>
      <c r="G21" s="22">
        <f>MIN(H5:H16)</f>
        <v>3210</v>
      </c>
    </row>
    <row r="22" spans="1:7" x14ac:dyDescent="0.25">
      <c r="F22" s="8" t="s">
        <v>19</v>
      </c>
      <c r="G22" s="22">
        <f>MAX(H5:H16)</f>
        <v>43549</v>
      </c>
    </row>
    <row r="23" spans="1:7" ht="17.25" x14ac:dyDescent="0.3">
      <c r="A23" s="2" t="s">
        <v>4</v>
      </c>
      <c r="C23" s="20" t="s">
        <v>0</v>
      </c>
      <c r="D23" s="21"/>
      <c r="F23" s="8" t="s">
        <v>1</v>
      </c>
      <c r="G23" s="23">
        <f ca="1">TODAY()</f>
        <v>41377</v>
      </c>
    </row>
    <row r="24" spans="1:7" x14ac:dyDescent="0.25">
      <c r="A24" s="3" t="s">
        <v>5</v>
      </c>
      <c r="C24" s="5">
        <v>3000</v>
      </c>
      <c r="D24" s="3">
        <v>0.01</v>
      </c>
      <c r="F24" s="8" t="s">
        <v>32</v>
      </c>
      <c r="G24" s="24">
        <f>IF(G19&gt;250000,G19*0.015,0)</f>
        <v>4269.3</v>
      </c>
    </row>
    <row r="25" spans="1:7" x14ac:dyDescent="0.25">
      <c r="A25" s="3" t="s">
        <v>6</v>
      </c>
      <c r="C25" s="5">
        <v>10000</v>
      </c>
      <c r="D25" s="3">
        <v>0.02</v>
      </c>
      <c r="F25" s="9"/>
      <c r="G25" s="9"/>
    </row>
    <row r="26" spans="1:7" x14ac:dyDescent="0.25">
      <c r="A26" s="3" t="s">
        <v>7</v>
      </c>
      <c r="C26" s="5">
        <v>20000</v>
      </c>
      <c r="D26" s="3">
        <v>2.5000000000000001E-2</v>
      </c>
    </row>
    <row r="27" spans="1:7" x14ac:dyDescent="0.25">
      <c r="A27" s="3" t="s">
        <v>8</v>
      </c>
      <c r="C27" s="5">
        <v>30000</v>
      </c>
      <c r="D27" s="3">
        <v>0.03</v>
      </c>
    </row>
    <row r="28" spans="1:7" x14ac:dyDescent="0.25">
      <c r="A28" s="4" t="s">
        <v>9</v>
      </c>
      <c r="C28" s="6">
        <v>40000</v>
      </c>
      <c r="D28" s="4">
        <v>3.5000000000000003E-2</v>
      </c>
    </row>
  </sheetData>
  <mergeCells count="3">
    <mergeCell ref="A1:J1"/>
    <mergeCell ref="A2:J2"/>
    <mergeCell ref="C23:D23"/>
  </mergeCells>
  <dataValidations count="1">
    <dataValidation type="list" allowBlank="1" showInputMessage="1" showErrorMessage="1" promptTitle="Agent Last Name" sqref="B5:B16">
      <formula1>$A$23:$A$28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2009-09-23T09:15:48Z</outs:dateTime>
      <outs:isPinned>true</outs:isPinned>
    </outs:relatedDate>
    <outs:relatedDate>
      <outs:type>2</outs:type>
      <outs:displayName>Created</outs:displayName>
      <outs:dateTime>2009-06-24T12:51:07Z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Jerri A Williams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Jerri A Williams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U9UxEice9A5hmiOH96Z6R5jM4y6E5gUREAz4SSqsevI=-~339nHIf1H2PRCuj+ZEueJg==</id>
</project>
</file>

<file path=customXml/itemProps1.xml><?xml version="1.0" encoding="utf-8"?>
<ds:datastoreItem xmlns:ds="http://schemas.openxmlformats.org/officeDocument/2006/customXml" ds:itemID="{4ECC1553-BFE0-47B5-A75F-1AE2DF187A31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B2086ADA-5E79-4426-8B43-7F66C476182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Jerri A Williams</dc:creator>
  <cp:lastModifiedBy>-</cp:lastModifiedBy>
  <dcterms:created xsi:type="dcterms:W3CDTF">2009-06-24T12:51:07Z</dcterms:created>
  <dcterms:modified xsi:type="dcterms:W3CDTF">2013-04-14T05:21:02Z</dcterms:modified>
</cp:coreProperties>
</file>